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126"/>
  <workbookPr/>
  <mc:AlternateContent xmlns:mc="http://schemas.openxmlformats.org/markup-compatibility/2006">
    <mc:Choice Requires="x15">
      <x15ac:absPath xmlns:x15ac="http://schemas.microsoft.com/office/spreadsheetml/2010/11/ac" url="M:\Inventarizace\Inventarizace_2023\"/>
    </mc:Choice>
  </mc:AlternateContent>
  <xr:revisionPtr revIDLastSave="0" documentId="13_ncr:1_{AB0DCD0F-868C-4667-9621-4610685CE51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O28" i="1" l="1"/>
  <c r="O2" i="1"/>
  <c r="U33" i="1"/>
  <c r="U32" i="1"/>
  <c r="U38" i="1"/>
  <c r="G11" i="1" l="1"/>
  <c r="H11" i="1"/>
  <c r="I11" i="1"/>
  <c r="J11" i="1"/>
  <c r="K11" i="1"/>
  <c r="L11" i="1"/>
  <c r="M11" i="1"/>
  <c r="N11" i="1"/>
  <c r="O11" i="1"/>
  <c r="P11" i="1"/>
  <c r="Q11" i="1"/>
  <c r="R11" i="1"/>
  <c r="I26" i="1"/>
  <c r="J26" i="1"/>
  <c r="K26" i="1"/>
  <c r="L26" i="1"/>
  <c r="M26" i="1"/>
  <c r="N26" i="1"/>
  <c r="O26" i="1"/>
  <c r="P26" i="1"/>
  <c r="Q26" i="1"/>
  <c r="R26" i="1"/>
  <c r="T11" i="1"/>
  <c r="F11" i="1"/>
  <c r="S10" i="1"/>
  <c r="U10" i="1" s="1"/>
  <c r="T30" i="1" l="1"/>
  <c r="T20" i="1" l="1"/>
  <c r="T26" i="1" l="1"/>
  <c r="T39" i="1" s="1"/>
  <c r="T41" i="1" s="1"/>
  <c r="G20" i="1" l="1"/>
  <c r="H20" i="1"/>
  <c r="I20" i="1"/>
  <c r="J20" i="1"/>
  <c r="K20" i="1"/>
  <c r="L20" i="1"/>
  <c r="M20" i="1"/>
  <c r="N20" i="1"/>
  <c r="O20" i="1"/>
  <c r="Q20" i="1"/>
  <c r="R20" i="1"/>
  <c r="U7" i="1" l="1"/>
  <c r="U29" i="1"/>
  <c r="P30" i="1"/>
  <c r="Q30" i="1"/>
  <c r="Q35" i="1" s="1"/>
  <c r="R30" i="1"/>
  <c r="R35" i="1" s="1"/>
  <c r="G30" i="1"/>
  <c r="H30" i="1"/>
  <c r="I30" i="1"/>
  <c r="I35" i="1" s="1"/>
  <c r="J30" i="1"/>
  <c r="K30" i="1"/>
  <c r="K35" i="1" s="1"/>
  <c r="L30" i="1"/>
  <c r="L35" i="1" s="1"/>
  <c r="M30" i="1"/>
  <c r="M35" i="1" s="1"/>
  <c r="N30" i="1"/>
  <c r="N35" i="1" s="1"/>
  <c r="O30" i="1"/>
  <c r="F30" i="1"/>
  <c r="P20" i="1"/>
  <c r="P35" i="1" s="1"/>
  <c r="S30" i="1" l="1"/>
  <c r="S13" i="1"/>
  <c r="U13" i="1" s="1"/>
  <c r="S12" i="1"/>
  <c r="U12" i="1" s="1"/>
  <c r="S6" i="1"/>
  <c r="U6" i="1" s="1"/>
  <c r="O35" i="1"/>
  <c r="J35" i="1"/>
  <c r="H26" i="1"/>
  <c r="H35" i="1" s="1"/>
  <c r="G26" i="1"/>
  <c r="G35" i="1" s="1"/>
  <c r="F26" i="1"/>
  <c r="S33" i="1"/>
  <c r="S32" i="1"/>
  <c r="S31" i="1"/>
  <c r="U31" i="1" s="1"/>
  <c r="S28" i="1"/>
  <c r="U28" i="1" s="1"/>
  <c r="S27" i="1"/>
  <c r="U27" i="1" s="1"/>
  <c r="S25" i="1"/>
  <c r="U25" i="1" s="1"/>
  <c r="S24" i="1"/>
  <c r="U24" i="1" s="1"/>
  <c r="S23" i="1"/>
  <c r="U23" i="1" s="1"/>
  <c r="S22" i="1"/>
  <c r="U22" i="1" s="1"/>
  <c r="S21" i="1"/>
  <c r="U21" i="1" s="1"/>
  <c r="S19" i="1"/>
  <c r="U19" i="1" s="1"/>
  <c r="S18" i="1"/>
  <c r="U18" i="1" s="1"/>
  <c r="S17" i="1"/>
  <c r="U17" i="1" s="1"/>
  <c r="S16" i="1"/>
  <c r="U16" i="1" s="1"/>
  <c r="S15" i="1"/>
  <c r="U15" i="1" s="1"/>
  <c r="S14" i="1"/>
  <c r="U14" i="1" s="1"/>
  <c r="S9" i="1"/>
  <c r="U9" i="1" s="1"/>
  <c r="S8" i="1"/>
  <c r="U8" i="1" s="1"/>
  <c r="S5" i="1"/>
  <c r="U5" i="1" s="1"/>
  <c r="S20" i="1" l="1"/>
  <c r="U20" i="1" s="1"/>
  <c r="S26" i="1"/>
  <c r="U26" i="1" s="1"/>
  <c r="F20" i="1"/>
  <c r="F35" i="1" l="1"/>
  <c r="U30" i="1"/>
  <c r="S11" i="1"/>
  <c r="U11" i="1" s="1"/>
</calcChain>
</file>

<file path=xl/sharedStrings.xml><?xml version="1.0" encoding="utf-8"?>
<sst xmlns="http://schemas.openxmlformats.org/spreadsheetml/2006/main" count="39" uniqueCount="38">
  <si>
    <t>018</t>
  </si>
  <si>
    <t>032</t>
  </si>
  <si>
    <t>0210100</t>
  </si>
  <si>
    <t>0210200</t>
  </si>
  <si>
    <t>0210300</t>
  </si>
  <si>
    <t>0210310</t>
  </si>
  <si>
    <t>0210400</t>
  </si>
  <si>
    <t>0210500</t>
  </si>
  <si>
    <t>0210600</t>
  </si>
  <si>
    <t>0210700</t>
  </si>
  <si>
    <t>0220040</t>
  </si>
  <si>
    <t>0220050</t>
  </si>
  <si>
    <t>0220060</t>
  </si>
  <si>
    <t>celkem 021</t>
  </si>
  <si>
    <t>013</t>
  </si>
  <si>
    <t>0190010</t>
  </si>
  <si>
    <t>0190020</t>
  </si>
  <si>
    <t>celkem 019</t>
  </si>
  <si>
    <t>028001</t>
  </si>
  <si>
    <t>028004</t>
  </si>
  <si>
    <t>celkem 028</t>
  </si>
  <si>
    <t>0220070</t>
  </si>
  <si>
    <t>0220600</t>
  </si>
  <si>
    <t>celkem 022</t>
  </si>
  <si>
    <t>028005</t>
  </si>
  <si>
    <t>Rozdíl</t>
  </si>
  <si>
    <t>Celkem majetek</t>
  </si>
  <si>
    <t>Celkem účetníctví</t>
  </si>
  <si>
    <t>069032</t>
  </si>
  <si>
    <t>OE 902100</t>
  </si>
  <si>
    <t>0190030</t>
  </si>
  <si>
    <t xml:space="preserve">                Středisko            Účet</t>
  </si>
  <si>
    <t xml:space="preserve">      celkem maj.vč.pozemků</t>
  </si>
  <si>
    <t>celkem DHM</t>
  </si>
  <si>
    <t>pro statistiku</t>
  </si>
  <si>
    <t>pozemky 031 EMA</t>
  </si>
  <si>
    <t>pozemky 031 UCE</t>
  </si>
  <si>
    <t>SUMÁŘ MAJETKU DLE STŘEDISEK - ROK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</si>
</sst>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i/>
      <sz val="8"/>
      <color rgb="FFFF0000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0"/>
      <color rgb="FFFF0000"/>
      <name val="Calibri"/>
      <family val="2"/>
      <charset val="238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0" borderId="0" xfId="0" applyNumberFormat="1"/>
    <xf numFmtId="49" fontId="0" fillId="0" borderId="1" xfId="0" applyNumberFormat="1" applyBorder="1"/>
    <xf numFmtId="0" fontId="3" fillId="0" borderId="0" xfId="0" applyFont="1"/>
    <xf numFmtId="4" fontId="0" fillId="0" borderId="0" xfId="0" applyNumberFormat="1"/>
    <xf numFmtId="4" fontId="0" fillId="0" borderId="5" xfId="0" applyNumberFormat="1" applyBorder="1"/>
    <xf numFmtId="4" fontId="1" fillId="0" borderId="5" xfId="0" applyNumberFormat="1" applyFont="1" applyBorder="1"/>
    <xf numFmtId="4" fontId="1" fillId="3" borderId="2" xfId="0" applyNumberFormat="1" applyFont="1" applyFill="1" applyBorder="1"/>
    <xf numFmtId="4" fontId="1" fillId="3" borderId="1" xfId="0" applyNumberFormat="1" applyFont="1" applyFill="1" applyBorder="1"/>
    <xf numFmtId="4" fontId="0" fillId="3" borderId="1" xfId="0" applyNumberFormat="1" applyFill="1" applyBorder="1"/>
    <xf numFmtId="4" fontId="0" fillId="0" borderId="1" xfId="0" applyNumberFormat="1" applyBorder="1"/>
    <xf numFmtId="4" fontId="0" fillId="2" borderId="0" xfId="0" applyNumberFormat="1" applyFill="1"/>
    <xf numFmtId="4" fontId="1" fillId="4" borderId="1" xfId="0" applyNumberFormat="1" applyFont="1" applyFill="1" applyBorder="1"/>
    <xf numFmtId="4" fontId="4" fillId="0" borderId="5" xfId="0" applyNumberFormat="1" applyFont="1" applyBorder="1"/>
    <xf numFmtId="0" fontId="1" fillId="0" borderId="0" xfId="0" applyFont="1"/>
    <xf numFmtId="4" fontId="0" fillId="5" borderId="3" xfId="0" applyNumberFormat="1" applyFill="1" applyBorder="1"/>
    <xf numFmtId="4" fontId="1" fillId="5" borderId="3" xfId="0" applyNumberFormat="1" applyFont="1" applyFill="1" applyBorder="1"/>
    <xf numFmtId="4" fontId="1" fillId="5" borderId="4" xfId="0" applyNumberFormat="1" applyFont="1" applyFill="1" applyBorder="1"/>
    <xf numFmtId="49" fontId="1" fillId="4" borderId="1" xfId="0" applyNumberFormat="1" applyFont="1" applyFill="1" applyBorder="1"/>
    <xf numFmtId="49" fontId="1" fillId="4" borderId="2" xfId="0" applyNumberFormat="1" applyFont="1" applyFill="1" applyBorder="1"/>
    <xf numFmtId="49" fontId="0" fillId="4" borderId="1" xfId="0" applyNumberFormat="1" applyFill="1" applyBorder="1"/>
    <xf numFmtId="4" fontId="4" fillId="0" borderId="1" xfId="0" applyNumberFormat="1" applyFont="1" applyBorder="1"/>
    <xf numFmtId="4" fontId="4" fillId="4" borderId="1" xfId="0" applyNumberFormat="1" applyFont="1" applyFill="1" applyBorder="1"/>
    <xf numFmtId="4" fontId="5" fillId="4" borderId="2" xfId="0" applyNumberFormat="1" applyFont="1" applyFill="1" applyBorder="1"/>
    <xf numFmtId="4" fontId="5" fillId="4" borderId="1" xfId="0" applyNumberFormat="1" applyFont="1" applyFill="1" applyBorder="1"/>
    <xf numFmtId="0" fontId="1" fillId="3" borderId="1" xfId="0" applyFont="1" applyFill="1" applyBorder="1" applyAlignment="1">
      <alignment horizontal="center" vertical="center" wrapText="1"/>
    </xf>
    <xf numFmtId="0" fontId="1" fillId="5" borderId="6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14" fontId="2" fillId="0" borderId="0" xfId="0" applyNumberFormat="1" applyFont="1"/>
    <xf numFmtId="0" fontId="6" fillId="3" borderId="7" xfId="0" applyFont="1" applyFill="1" applyBorder="1" applyAlignment="1">
      <alignment vertical="top" wrapText="1"/>
    </xf>
    <xf numFmtId="0" fontId="0" fillId="6" borderId="0" xfId="0" applyFill="1"/>
    <xf numFmtId="4" fontId="0" fillId="6" borderId="0" xfId="0" applyNumberFormat="1" applyFill="1"/>
    <xf numFmtId="0" fontId="7" fillId="6" borderId="0" xfId="0" applyFont="1" applyFill="1"/>
    <xf numFmtId="0" fontId="8" fillId="6" borderId="6" xfId="0" applyFont="1" applyFill="1" applyBorder="1" applyAlignment="1">
      <alignment horizontal="center"/>
    </xf>
    <xf numFmtId="4" fontId="8" fillId="6" borderId="8" xfId="0" applyNumberFormat="1" applyFont="1" applyFill="1" applyBorder="1"/>
    <xf numFmtId="0" fontId="9" fillId="6" borderId="9" xfId="0" applyFont="1" applyFill="1" applyBorder="1" applyAlignment="1">
      <alignment horizontal="center"/>
    </xf>
    <xf numFmtId="4" fontId="8" fillId="6" borderId="2" xfId="0" applyNumberFormat="1" applyFont="1" applyFill="1" applyBorder="1" applyAlignment="1">
      <alignment horizontal="center"/>
    </xf>
    <xf numFmtId="4" fontId="1" fillId="0" borderId="2" xfId="0" applyNumberFormat="1" applyFont="1" applyBorder="1" applyAlignment="1">
      <alignment horizontal="right"/>
    </xf>
    <xf numFmtId="4" fontId="5" fillId="5" borderId="2" xfId="0" applyNumberFormat="1" applyFont="1" applyFill="1" applyBorder="1"/>
    <xf numFmtId="4" fontId="4" fillId="5" borderId="1" xfId="0" applyNumberFormat="1" applyFont="1" applyFill="1" applyBorder="1"/>
    <xf numFmtId="4" fontId="1" fillId="4" borderId="3" xfId="0" applyNumberFormat="1" applyFont="1" applyFill="1" applyBorder="1"/>
    <xf numFmtId="4" fontId="1" fillId="4" borderId="5" xfId="0" applyNumberFormat="1" applyFont="1" applyFill="1" applyBorder="1"/>
    <xf numFmtId="4" fontId="0" fillId="4" borderId="5" xfId="0" applyNumberFormat="1" applyFill="1" applyBorder="1"/>
  </cellXfs>
  <cellStyles count="1">
    <cellStyle name="Normální" xfId="0" builtinId="0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W41"/>
  <sheetViews>
    <sheetView tabSelected="1" workbookViewId="0">
      <pane xSplit="5" ySplit="4" topLeftCell="F5" activePane="bottomRight" state="frozen"/>
      <selection pane="topRight" activeCell="F1" sqref="F1"/>
      <selection pane="bottomLeft" activeCell="A5" sqref="A5"/>
      <selection pane="bottomRight" activeCell="T38" sqref="T38"/>
    </sheetView>
  </sheetViews>
  <sheetFormatPr defaultRowHeight="15" x14ac:dyDescent="0.25"/>
  <cols>
    <col min="1" max="1" width="1.42578125" customWidth="1"/>
    <col min="2" max="4" width="9.140625" hidden="1" customWidth="1"/>
    <col min="5" max="5" width="14.42578125" customWidth="1"/>
    <col min="6" max="6" width="15.42578125" customWidth="1"/>
    <col min="7" max="11" width="13.140625" customWidth="1"/>
    <col min="12" max="12" width="11" customWidth="1"/>
    <col min="13" max="13" width="10.85546875" customWidth="1"/>
    <col min="14" max="14" width="11" customWidth="1"/>
    <col min="15" max="17" width="13.140625" customWidth="1"/>
    <col min="18" max="18" width="11.85546875" customWidth="1"/>
    <col min="19" max="19" width="14.5703125" customWidth="1"/>
    <col min="20" max="20" width="15.5703125" customWidth="1"/>
    <col min="21" max="21" width="13.42578125" customWidth="1"/>
    <col min="22" max="22" width="14.85546875" customWidth="1"/>
  </cols>
  <sheetData>
    <row r="2" spans="5:21" ht="18.75" x14ac:dyDescent="0.3">
      <c r="I2" s="3" t="s">
        <v>37</v>
      </c>
      <c r="J2" s="3"/>
      <c r="K2" s="3"/>
      <c r="L2" s="3"/>
      <c r="M2" s="3"/>
      <c r="O2" s="29">
        <f ca="1">TODAY()</f>
        <v>45308</v>
      </c>
    </row>
    <row r="3" spans="5:21" ht="18.75" customHeight="1" x14ac:dyDescent="0.25"/>
    <row r="4" spans="5:21" ht="36" customHeight="1" x14ac:dyDescent="0.25">
      <c r="E4" s="30" t="s">
        <v>31</v>
      </c>
      <c r="F4" s="28">
        <v>201</v>
      </c>
      <c r="G4" s="28">
        <v>204</v>
      </c>
      <c r="H4" s="28">
        <v>205</v>
      </c>
      <c r="I4" s="28">
        <v>206</v>
      </c>
      <c r="J4" s="28">
        <v>212</v>
      </c>
      <c r="K4" s="28">
        <v>214</v>
      </c>
      <c r="L4" s="28">
        <v>215</v>
      </c>
      <c r="M4" s="28">
        <v>216</v>
      </c>
      <c r="N4" s="28">
        <v>217</v>
      </c>
      <c r="O4" s="28">
        <v>220</v>
      </c>
      <c r="P4" s="28">
        <v>301</v>
      </c>
      <c r="Q4" s="28">
        <v>303</v>
      </c>
      <c r="R4" s="28">
        <v>306</v>
      </c>
      <c r="S4" s="25" t="s">
        <v>26</v>
      </c>
      <c r="T4" s="26" t="s">
        <v>27</v>
      </c>
      <c r="U4" s="27" t="s">
        <v>25</v>
      </c>
    </row>
    <row r="5" spans="5:21" x14ac:dyDescent="0.25">
      <c r="E5" s="19" t="s">
        <v>14</v>
      </c>
      <c r="F5" s="39">
        <v>95590</v>
      </c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7">
        <f t="shared" ref="S5:S19" si="0">SUM(F5:R5)</f>
        <v>95590</v>
      </c>
      <c r="T5" s="15">
        <v>95590</v>
      </c>
      <c r="U5" s="43">
        <f t="shared" ref="U5:U31" si="1">IF(T5&gt;0,S5-T5," ")</f>
        <v>0</v>
      </c>
    </row>
    <row r="6" spans="5:21" x14ac:dyDescent="0.25">
      <c r="E6" s="18" t="s">
        <v>0</v>
      </c>
      <c r="F6" s="24">
        <v>139479.16</v>
      </c>
      <c r="G6" s="24">
        <v>6413</v>
      </c>
      <c r="H6" s="24"/>
      <c r="I6" s="24"/>
      <c r="J6" s="24"/>
      <c r="K6" s="24"/>
      <c r="L6" s="24"/>
      <c r="M6" s="24"/>
      <c r="N6" s="24"/>
      <c r="O6" s="24">
        <v>6413</v>
      </c>
      <c r="P6" s="24"/>
      <c r="Q6" s="24"/>
      <c r="R6" s="24"/>
      <c r="S6" s="8">
        <f t="shared" si="0"/>
        <v>152305.16</v>
      </c>
      <c r="T6" s="15">
        <v>152305.16</v>
      </c>
      <c r="U6" s="43">
        <f t="shared" si="1"/>
        <v>0</v>
      </c>
    </row>
    <row r="7" spans="5:21" x14ac:dyDescent="0.25">
      <c r="E7" s="2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8"/>
      <c r="T7" s="15"/>
      <c r="U7" s="5" t="str">
        <f t="shared" si="1"/>
        <v xml:space="preserve"> </v>
      </c>
    </row>
    <row r="8" spans="5:21" x14ac:dyDescent="0.25">
      <c r="E8" s="2" t="s">
        <v>15</v>
      </c>
      <c r="F8" s="40">
        <v>1424800</v>
      </c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9">
        <f t="shared" si="0"/>
        <v>1424800</v>
      </c>
      <c r="T8" s="15">
        <v>1424800</v>
      </c>
      <c r="U8" s="5">
        <f t="shared" si="1"/>
        <v>0</v>
      </c>
    </row>
    <row r="9" spans="5:21" x14ac:dyDescent="0.25">
      <c r="E9" s="2" t="s">
        <v>16</v>
      </c>
      <c r="F9" s="40">
        <v>133100</v>
      </c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9">
        <f t="shared" si="0"/>
        <v>133100</v>
      </c>
      <c r="T9" s="15">
        <v>133100</v>
      </c>
      <c r="U9" s="5">
        <f t="shared" si="1"/>
        <v>0</v>
      </c>
    </row>
    <row r="10" spans="5:21" x14ac:dyDescent="0.25">
      <c r="E10" s="2" t="s">
        <v>30</v>
      </c>
      <c r="F10" s="40">
        <v>362758</v>
      </c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9">
        <f t="shared" si="0"/>
        <v>362758</v>
      </c>
      <c r="T10" s="15">
        <v>362758</v>
      </c>
      <c r="U10" s="5">
        <f t="shared" si="1"/>
        <v>0</v>
      </c>
    </row>
    <row r="11" spans="5:21" x14ac:dyDescent="0.25">
      <c r="E11" s="18" t="s">
        <v>17</v>
      </c>
      <c r="F11" s="12">
        <f>SUM(F8:F10)</f>
        <v>1920658</v>
      </c>
      <c r="G11" s="12">
        <f t="shared" ref="G11:R11" si="2">SUM(G8:G10)</f>
        <v>0</v>
      </c>
      <c r="H11" s="12">
        <f t="shared" si="2"/>
        <v>0</v>
      </c>
      <c r="I11" s="12">
        <f t="shared" si="2"/>
        <v>0</v>
      </c>
      <c r="J11" s="12">
        <f t="shared" si="2"/>
        <v>0</v>
      </c>
      <c r="K11" s="12">
        <f t="shared" si="2"/>
        <v>0</v>
      </c>
      <c r="L11" s="12">
        <f t="shared" si="2"/>
        <v>0</v>
      </c>
      <c r="M11" s="12">
        <f t="shared" si="2"/>
        <v>0</v>
      </c>
      <c r="N11" s="12">
        <f t="shared" si="2"/>
        <v>0</v>
      </c>
      <c r="O11" s="12">
        <f t="shared" si="2"/>
        <v>0</v>
      </c>
      <c r="P11" s="12">
        <f t="shared" si="2"/>
        <v>0</v>
      </c>
      <c r="Q11" s="12">
        <f t="shared" si="2"/>
        <v>0</v>
      </c>
      <c r="R11" s="12">
        <f t="shared" si="2"/>
        <v>0</v>
      </c>
      <c r="S11" s="8">
        <f t="shared" si="0"/>
        <v>1920658</v>
      </c>
      <c r="T11" s="41">
        <f>SUM(T8:T10)</f>
        <v>1920658</v>
      </c>
      <c r="U11" s="42">
        <f t="shared" si="1"/>
        <v>0</v>
      </c>
    </row>
    <row r="12" spans="5:21" x14ac:dyDescent="0.25">
      <c r="E12" s="2" t="s">
        <v>2</v>
      </c>
      <c r="F12" s="40">
        <v>17800058.699999999</v>
      </c>
      <c r="G12" s="21"/>
      <c r="H12" s="21"/>
      <c r="I12" s="21"/>
      <c r="J12" s="21"/>
      <c r="K12" s="21"/>
      <c r="L12" s="21"/>
      <c r="M12" s="21"/>
      <c r="N12" s="21"/>
      <c r="O12" s="21"/>
      <c r="P12" s="21"/>
      <c r="Q12" s="21"/>
      <c r="R12" s="21"/>
      <c r="S12" s="9">
        <f t="shared" si="0"/>
        <v>17800058.699999999</v>
      </c>
      <c r="T12" s="15">
        <v>17800058.699999999</v>
      </c>
      <c r="U12" s="5">
        <f t="shared" si="1"/>
        <v>0</v>
      </c>
    </row>
    <row r="13" spans="5:21" x14ac:dyDescent="0.25">
      <c r="E13" s="2" t="s">
        <v>3</v>
      </c>
      <c r="F13" s="40">
        <v>30221382.370000001</v>
      </c>
      <c r="G13" s="21"/>
      <c r="H13" s="21"/>
      <c r="I13" s="21"/>
      <c r="J13" s="21"/>
      <c r="K13" s="21"/>
      <c r="L13" s="21"/>
      <c r="M13" s="21"/>
      <c r="N13" s="21"/>
      <c r="O13" s="21"/>
      <c r="P13" s="40">
        <v>7126772.0800000001</v>
      </c>
      <c r="Q13" s="40">
        <v>6181340.4699999997</v>
      </c>
      <c r="R13" s="21"/>
      <c r="S13" s="9">
        <f t="shared" si="0"/>
        <v>43529494.920000002</v>
      </c>
      <c r="T13" s="15">
        <v>43529494.920000002</v>
      </c>
      <c r="U13" s="5">
        <f t="shared" si="1"/>
        <v>0</v>
      </c>
    </row>
    <row r="14" spans="5:21" x14ac:dyDescent="0.25">
      <c r="E14" s="2" t="s">
        <v>4</v>
      </c>
      <c r="F14" s="40">
        <v>5775371.7400000002</v>
      </c>
      <c r="G14" s="21"/>
      <c r="H14" s="21"/>
      <c r="I14" s="21"/>
      <c r="J14" s="21"/>
      <c r="K14" s="21"/>
      <c r="L14" s="21"/>
      <c r="M14" s="21"/>
      <c r="N14" s="21"/>
      <c r="O14" s="40">
        <v>790307</v>
      </c>
      <c r="P14" s="21"/>
      <c r="Q14" s="21"/>
      <c r="R14" s="21"/>
      <c r="S14" s="9">
        <f t="shared" si="0"/>
        <v>6565678.7400000002</v>
      </c>
      <c r="T14" s="15">
        <v>6565678.7400000002</v>
      </c>
      <c r="U14" s="5">
        <f t="shared" si="1"/>
        <v>0</v>
      </c>
    </row>
    <row r="15" spans="5:21" x14ac:dyDescent="0.25">
      <c r="E15" s="2" t="s">
        <v>5</v>
      </c>
      <c r="F15" s="40">
        <v>68790</v>
      </c>
      <c r="G15" s="21"/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9">
        <f t="shared" si="0"/>
        <v>68790</v>
      </c>
      <c r="T15" s="15">
        <v>68790</v>
      </c>
      <c r="U15" s="5">
        <f t="shared" si="1"/>
        <v>0</v>
      </c>
    </row>
    <row r="16" spans="5:21" x14ac:dyDescent="0.25">
      <c r="E16" s="2" t="s">
        <v>6</v>
      </c>
      <c r="F16" s="40">
        <v>46348229.329999998</v>
      </c>
      <c r="G16" s="21"/>
      <c r="H16" s="21"/>
      <c r="I16" s="21"/>
      <c r="J16" s="21"/>
      <c r="K16" s="21"/>
      <c r="L16" s="21"/>
      <c r="M16" s="21"/>
      <c r="N16" s="21"/>
      <c r="O16" s="21"/>
      <c r="P16" s="21"/>
      <c r="Q16" s="21"/>
      <c r="R16" s="21"/>
      <c r="S16" s="9">
        <f t="shared" si="0"/>
        <v>46348229.329999998</v>
      </c>
      <c r="T16" s="15">
        <v>46348229.329999998</v>
      </c>
      <c r="U16" s="5">
        <f t="shared" si="1"/>
        <v>0</v>
      </c>
    </row>
    <row r="17" spans="5:23" x14ac:dyDescent="0.25">
      <c r="E17" s="2" t="s">
        <v>7</v>
      </c>
      <c r="F17" s="40">
        <v>7232710.1900000004</v>
      </c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9">
        <f t="shared" si="0"/>
        <v>7232710.1900000004</v>
      </c>
      <c r="T17" s="15">
        <v>7232710.1900000004</v>
      </c>
      <c r="U17" s="5">
        <f t="shared" si="1"/>
        <v>0</v>
      </c>
    </row>
    <row r="18" spans="5:23" x14ac:dyDescent="0.25">
      <c r="E18" s="2" t="s">
        <v>8</v>
      </c>
      <c r="F18" s="40">
        <v>16667552.890000001</v>
      </c>
      <c r="G18" s="21"/>
      <c r="H18" s="21"/>
      <c r="I18" s="21"/>
      <c r="J18" s="21"/>
      <c r="K18" s="21"/>
      <c r="L18" s="21"/>
      <c r="M18" s="21"/>
      <c r="N18" s="21"/>
      <c r="O18" s="40">
        <v>1491773.14</v>
      </c>
      <c r="P18" s="40">
        <v>200000</v>
      </c>
      <c r="Q18" s="21"/>
      <c r="R18" s="21"/>
      <c r="S18" s="9">
        <f t="shared" si="0"/>
        <v>18359326.030000001</v>
      </c>
      <c r="T18" s="15">
        <v>18359326.030000001</v>
      </c>
      <c r="U18" s="5">
        <f t="shared" si="1"/>
        <v>0</v>
      </c>
    </row>
    <row r="19" spans="5:23" x14ac:dyDescent="0.25">
      <c r="E19" s="2" t="s">
        <v>9</v>
      </c>
      <c r="F19" s="40">
        <v>3004110</v>
      </c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9">
        <f t="shared" si="0"/>
        <v>3004110</v>
      </c>
      <c r="T19" s="15">
        <v>3004110</v>
      </c>
      <c r="U19" s="5">
        <f t="shared" si="1"/>
        <v>0</v>
      </c>
    </row>
    <row r="20" spans="5:23" x14ac:dyDescent="0.25">
      <c r="E20" s="18" t="s">
        <v>13</v>
      </c>
      <c r="F20" s="12">
        <f>SUM(F12:F19)</f>
        <v>127118205.22</v>
      </c>
      <c r="G20" s="12">
        <f t="shared" ref="G20:R20" si="3">SUM(G12:G19)</f>
        <v>0</v>
      </c>
      <c r="H20" s="12">
        <f t="shared" si="3"/>
        <v>0</v>
      </c>
      <c r="I20" s="12">
        <f t="shared" si="3"/>
        <v>0</v>
      </c>
      <c r="J20" s="12">
        <f t="shared" si="3"/>
        <v>0</v>
      </c>
      <c r="K20" s="12">
        <f t="shared" si="3"/>
        <v>0</v>
      </c>
      <c r="L20" s="12">
        <f t="shared" si="3"/>
        <v>0</v>
      </c>
      <c r="M20" s="12">
        <f t="shared" si="3"/>
        <v>0</v>
      </c>
      <c r="N20" s="12">
        <f t="shared" si="3"/>
        <v>0</v>
      </c>
      <c r="O20" s="12">
        <f t="shared" si="3"/>
        <v>2282080.1399999997</v>
      </c>
      <c r="P20" s="12">
        <f t="shared" si="3"/>
        <v>7326772.0800000001</v>
      </c>
      <c r="Q20" s="12">
        <f t="shared" si="3"/>
        <v>6181340.4699999997</v>
      </c>
      <c r="R20" s="12">
        <f t="shared" si="3"/>
        <v>0</v>
      </c>
      <c r="S20" s="8">
        <f>SUM(S12:S19)</f>
        <v>142908397.91</v>
      </c>
      <c r="T20" s="41">
        <f>SUM(T12:T19)</f>
        <v>142908397.91</v>
      </c>
      <c r="U20" s="42">
        <f t="shared" si="1"/>
        <v>0</v>
      </c>
    </row>
    <row r="21" spans="5:23" x14ac:dyDescent="0.25">
      <c r="E21" s="2" t="s">
        <v>10</v>
      </c>
      <c r="F21" s="21"/>
      <c r="G21" s="21"/>
      <c r="H21" s="21"/>
      <c r="I21" s="21"/>
      <c r="J21" s="21"/>
      <c r="K21" s="21"/>
      <c r="L21" s="21"/>
      <c r="M21" s="21"/>
      <c r="N21" s="21"/>
      <c r="O21" s="40">
        <v>11710021.67</v>
      </c>
      <c r="P21" s="21"/>
      <c r="Q21" s="21"/>
      <c r="R21" s="21"/>
      <c r="S21" s="9">
        <f t="shared" ref="S21:S33" si="4">SUM(F21:R21)</f>
        <v>11710021.67</v>
      </c>
      <c r="T21" s="15">
        <v>11710021.67</v>
      </c>
      <c r="U21" s="5">
        <f t="shared" si="1"/>
        <v>0</v>
      </c>
    </row>
    <row r="22" spans="5:23" x14ac:dyDescent="0.25">
      <c r="E22" s="2" t="s">
        <v>11</v>
      </c>
      <c r="F22" s="40">
        <v>1007571.45</v>
      </c>
      <c r="G22" s="40">
        <v>2322467</v>
      </c>
      <c r="H22" s="21"/>
      <c r="I22" s="21"/>
      <c r="J22" s="21"/>
      <c r="K22" s="21"/>
      <c r="L22" s="21"/>
      <c r="M22" s="21"/>
      <c r="N22" s="21"/>
      <c r="O22" s="40">
        <v>104895</v>
      </c>
      <c r="P22" s="21"/>
      <c r="Q22" s="21"/>
      <c r="R22" s="21"/>
      <c r="S22" s="9">
        <f t="shared" si="4"/>
        <v>3434933.45</v>
      </c>
      <c r="T22" s="15">
        <v>3434933.45</v>
      </c>
      <c r="U22" s="5">
        <f t="shared" si="1"/>
        <v>0</v>
      </c>
    </row>
    <row r="23" spans="5:23" x14ac:dyDescent="0.25">
      <c r="E23" s="2" t="s">
        <v>12</v>
      </c>
      <c r="F23" s="40">
        <v>520000</v>
      </c>
      <c r="G23" s="21"/>
      <c r="H23" s="40">
        <v>332607</v>
      </c>
      <c r="I23" s="21"/>
      <c r="J23" s="21"/>
      <c r="K23" s="21"/>
      <c r="L23" s="21"/>
      <c r="M23" s="21"/>
      <c r="N23" s="21"/>
      <c r="O23" s="40">
        <v>8782056.1600000001</v>
      </c>
      <c r="P23" s="21"/>
      <c r="Q23" s="21"/>
      <c r="R23" s="21"/>
      <c r="S23" s="9">
        <f t="shared" si="4"/>
        <v>9634663.1600000001</v>
      </c>
      <c r="T23" s="15">
        <v>9634663.1600000001</v>
      </c>
      <c r="U23" s="5">
        <f t="shared" si="1"/>
        <v>0</v>
      </c>
    </row>
    <row r="24" spans="5:23" x14ac:dyDescent="0.25">
      <c r="E24" s="2" t="s">
        <v>21</v>
      </c>
      <c r="F24" s="21"/>
      <c r="G24" s="40">
        <v>95000</v>
      </c>
      <c r="H24" s="21"/>
      <c r="I24" s="21"/>
      <c r="J24" s="21"/>
      <c r="K24" s="21"/>
      <c r="L24" s="21"/>
      <c r="M24" s="21"/>
      <c r="N24" s="21"/>
      <c r="O24" s="40">
        <v>213327</v>
      </c>
      <c r="P24" s="21"/>
      <c r="Q24" s="40">
        <v>60000</v>
      </c>
      <c r="R24" s="21"/>
      <c r="S24" s="9">
        <f t="shared" si="4"/>
        <v>368327</v>
      </c>
      <c r="T24" s="15">
        <v>368327</v>
      </c>
      <c r="U24" s="5">
        <f t="shared" si="1"/>
        <v>0</v>
      </c>
    </row>
    <row r="25" spans="5:23" x14ac:dyDescent="0.25">
      <c r="E25" s="2" t="s">
        <v>22</v>
      </c>
      <c r="F25" s="40">
        <v>127582</v>
      </c>
      <c r="G25" s="21"/>
      <c r="H25" s="40">
        <v>41764</v>
      </c>
      <c r="I25" s="21"/>
      <c r="J25" s="21"/>
      <c r="K25" s="21"/>
      <c r="L25" s="21"/>
      <c r="M25" s="21"/>
      <c r="N25" s="21"/>
      <c r="O25" s="40">
        <v>74369.02</v>
      </c>
      <c r="P25" s="21"/>
      <c r="Q25" s="21"/>
      <c r="R25" s="21"/>
      <c r="S25" s="9">
        <f t="shared" si="4"/>
        <v>243715.02000000002</v>
      </c>
      <c r="T25" s="15">
        <v>243715.02</v>
      </c>
      <c r="U25" s="5">
        <f t="shared" si="1"/>
        <v>2.9103830456733704E-11</v>
      </c>
    </row>
    <row r="26" spans="5:23" x14ac:dyDescent="0.25">
      <c r="E26" s="18" t="s">
        <v>23</v>
      </c>
      <c r="F26" s="12">
        <f>SUM(F22:F25)</f>
        <v>1655153.45</v>
      </c>
      <c r="G26" s="12">
        <f>SUM(G21:G25)</f>
        <v>2417467</v>
      </c>
      <c r="H26" s="12">
        <f>SUM(H21:H25)</f>
        <v>374371</v>
      </c>
      <c r="I26" s="12">
        <f t="shared" ref="I26:R26" si="5">SUM(I21:I25)</f>
        <v>0</v>
      </c>
      <c r="J26" s="12">
        <f t="shared" si="5"/>
        <v>0</v>
      </c>
      <c r="K26" s="12">
        <f t="shared" si="5"/>
        <v>0</v>
      </c>
      <c r="L26" s="12">
        <f t="shared" si="5"/>
        <v>0</v>
      </c>
      <c r="M26" s="12">
        <f t="shared" si="5"/>
        <v>0</v>
      </c>
      <c r="N26" s="12">
        <f t="shared" si="5"/>
        <v>0</v>
      </c>
      <c r="O26" s="12">
        <f t="shared" si="5"/>
        <v>20884668.849999998</v>
      </c>
      <c r="P26" s="12">
        <f t="shared" si="5"/>
        <v>0</v>
      </c>
      <c r="Q26" s="12">
        <f t="shared" si="5"/>
        <v>60000</v>
      </c>
      <c r="R26" s="12">
        <f t="shared" si="5"/>
        <v>0</v>
      </c>
      <c r="S26" s="8">
        <f t="shared" si="4"/>
        <v>25391660.299999997</v>
      </c>
      <c r="T26" s="41">
        <f>SUM(T21:T25)</f>
        <v>25391660.300000001</v>
      </c>
      <c r="U26" s="42">
        <f t="shared" si="1"/>
        <v>-3.7252902984619141E-9</v>
      </c>
    </row>
    <row r="27" spans="5:23" x14ac:dyDescent="0.25">
      <c r="E27" s="2" t="s">
        <v>18</v>
      </c>
      <c r="F27" s="40">
        <v>911378.14</v>
      </c>
      <c r="G27" s="40">
        <v>108825.21</v>
      </c>
      <c r="H27" s="21"/>
      <c r="I27" s="40">
        <v>107686</v>
      </c>
      <c r="J27" s="40">
        <v>93018</v>
      </c>
      <c r="K27" s="40">
        <v>10500</v>
      </c>
      <c r="L27" s="21"/>
      <c r="M27" s="21"/>
      <c r="N27" s="21"/>
      <c r="O27" s="40">
        <v>2822</v>
      </c>
      <c r="P27" s="21"/>
      <c r="Q27" s="21"/>
      <c r="R27" s="21"/>
      <c r="S27" s="9">
        <f t="shared" si="4"/>
        <v>1234229.3500000001</v>
      </c>
      <c r="T27" s="15">
        <v>1234229.3500000001</v>
      </c>
      <c r="U27" s="13">
        <f t="shared" si="1"/>
        <v>0</v>
      </c>
    </row>
    <row r="28" spans="5:23" x14ac:dyDescent="0.25">
      <c r="E28" s="2" t="s">
        <v>19</v>
      </c>
      <c r="F28" s="40">
        <v>1216457.27</v>
      </c>
      <c r="G28" s="40">
        <v>603386.56000000006</v>
      </c>
      <c r="H28" s="40">
        <v>448365.82</v>
      </c>
      <c r="I28" s="40">
        <v>50041</v>
      </c>
      <c r="J28" s="21"/>
      <c r="K28" s="40">
        <v>8185</v>
      </c>
      <c r="L28" s="40">
        <v>8325</v>
      </c>
      <c r="M28" s="40">
        <v>21122</v>
      </c>
      <c r="N28" s="21"/>
      <c r="O28" s="40">
        <f>1742462.1+2599</f>
        <v>1745061.1</v>
      </c>
      <c r="P28" s="21"/>
      <c r="Q28" s="40">
        <v>2520</v>
      </c>
      <c r="R28" s="40">
        <v>40920</v>
      </c>
      <c r="S28" s="9">
        <f t="shared" si="4"/>
        <v>4144383.75</v>
      </c>
      <c r="T28" s="15">
        <v>4144383.75</v>
      </c>
      <c r="U28" s="13">
        <f t="shared" si="1"/>
        <v>0</v>
      </c>
      <c r="W28" s="14"/>
    </row>
    <row r="29" spans="5:23" x14ac:dyDescent="0.25">
      <c r="E29" s="2" t="s">
        <v>24</v>
      </c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9"/>
      <c r="T29" s="15"/>
      <c r="U29" s="5" t="str">
        <f t="shared" si="1"/>
        <v xml:space="preserve"> </v>
      </c>
    </row>
    <row r="30" spans="5:23" x14ac:dyDescent="0.25">
      <c r="E30" s="18" t="s">
        <v>20</v>
      </c>
      <c r="F30" s="12">
        <f>SUM(F27:F29)</f>
        <v>2127835.41</v>
      </c>
      <c r="G30" s="12">
        <f t="shared" ref="G30:O30" si="6">SUM(G27:G29)</f>
        <v>712211.77</v>
      </c>
      <c r="H30" s="12">
        <f t="shared" si="6"/>
        <v>448365.82</v>
      </c>
      <c r="I30" s="12">
        <f t="shared" si="6"/>
        <v>157727</v>
      </c>
      <c r="J30" s="12">
        <f t="shared" si="6"/>
        <v>93018</v>
      </c>
      <c r="K30" s="12">
        <f t="shared" si="6"/>
        <v>18685</v>
      </c>
      <c r="L30" s="12">
        <f t="shared" si="6"/>
        <v>8325</v>
      </c>
      <c r="M30" s="12">
        <f t="shared" si="6"/>
        <v>21122</v>
      </c>
      <c r="N30" s="12">
        <f t="shared" si="6"/>
        <v>0</v>
      </c>
      <c r="O30" s="12">
        <f t="shared" si="6"/>
        <v>1747883.1</v>
      </c>
      <c r="P30" s="12">
        <f t="shared" ref="P30" si="7">SUM(P27:P29)</f>
        <v>0</v>
      </c>
      <c r="Q30" s="12">
        <f t="shared" ref="Q30" si="8">SUM(Q27:Q29)</f>
        <v>2520</v>
      </c>
      <c r="R30" s="12">
        <f t="shared" ref="R30" si="9">SUM(R27:R29)</f>
        <v>40920</v>
      </c>
      <c r="S30" s="8">
        <f>SUM(F30:R30)</f>
        <v>5378613.0999999996</v>
      </c>
      <c r="T30" s="41">
        <f>SUM(T27:T29)</f>
        <v>5378613.0999999996</v>
      </c>
      <c r="U30" s="42">
        <f t="shared" si="1"/>
        <v>0</v>
      </c>
    </row>
    <row r="31" spans="5:23" x14ac:dyDescent="0.25">
      <c r="E31" s="2" t="s">
        <v>1</v>
      </c>
      <c r="F31" s="40">
        <v>85234</v>
      </c>
      <c r="G31" s="21"/>
      <c r="H31" s="21"/>
      <c r="I31" s="40">
        <v>2800</v>
      </c>
      <c r="J31" s="21"/>
      <c r="K31" s="21"/>
      <c r="L31" s="21"/>
      <c r="M31" s="21"/>
      <c r="N31" s="21"/>
      <c r="O31" s="40">
        <v>40000</v>
      </c>
      <c r="P31" s="21"/>
      <c r="Q31" s="21"/>
      <c r="R31" s="21"/>
      <c r="S31" s="8">
        <f t="shared" si="4"/>
        <v>128034</v>
      </c>
      <c r="T31" s="16">
        <v>128034</v>
      </c>
      <c r="U31" s="6">
        <f t="shared" si="1"/>
        <v>0</v>
      </c>
    </row>
    <row r="32" spans="5:23" x14ac:dyDescent="0.25">
      <c r="E32" s="20" t="s">
        <v>28</v>
      </c>
      <c r="F32" s="40">
        <v>45788000</v>
      </c>
      <c r="G32" s="22"/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8">
        <f t="shared" si="4"/>
        <v>45788000</v>
      </c>
      <c r="T32" s="16">
        <v>45788000</v>
      </c>
      <c r="U32" s="42">
        <f>IF(T32&gt;0,S32-T32," ")</f>
        <v>0</v>
      </c>
    </row>
    <row r="33" spans="5:21" x14ac:dyDescent="0.25">
      <c r="E33" s="2" t="s">
        <v>29</v>
      </c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8">
        <f t="shared" si="4"/>
        <v>0</v>
      </c>
      <c r="T33" s="17">
        <v>0</v>
      </c>
      <c r="U33" s="38" t="str">
        <f>IF(T33&gt;0,S33-T33,"0,00")</f>
        <v>0,00</v>
      </c>
    </row>
    <row r="34" spans="5:21" x14ac:dyDescent="0.25">
      <c r="E34" s="1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U34" s="4"/>
    </row>
    <row r="35" spans="5:21" x14ac:dyDescent="0.25">
      <c r="E35" s="1"/>
      <c r="F35" s="11">
        <f>SUM(F5+F6+F11+F20+F26+F30+F31+F32+F33)</f>
        <v>178930155.24000001</v>
      </c>
      <c r="G35" s="11">
        <f t="shared" ref="G35:R35" si="10">SUM(G5+G6+G11+G20+G26+G30+G31+G32+G33)</f>
        <v>3136091.77</v>
      </c>
      <c r="H35" s="11">
        <f t="shared" si="10"/>
        <v>822736.82000000007</v>
      </c>
      <c r="I35" s="11">
        <f t="shared" si="10"/>
        <v>160527</v>
      </c>
      <c r="J35" s="11">
        <f t="shared" si="10"/>
        <v>93018</v>
      </c>
      <c r="K35" s="11">
        <f t="shared" si="10"/>
        <v>18685</v>
      </c>
      <c r="L35" s="11">
        <f t="shared" si="10"/>
        <v>8325</v>
      </c>
      <c r="M35" s="11">
        <f t="shared" si="10"/>
        <v>21122</v>
      </c>
      <c r="N35" s="11">
        <f t="shared" si="10"/>
        <v>0</v>
      </c>
      <c r="O35" s="11">
        <f>SUM(O5+O6+O11+O20+O26+O30+O31+O32+O33)</f>
        <v>24961045.09</v>
      </c>
      <c r="P35" s="11">
        <f t="shared" si="10"/>
        <v>7326772.0800000001</v>
      </c>
      <c r="Q35" s="11">
        <f t="shared" si="10"/>
        <v>6243860.4699999997</v>
      </c>
      <c r="R35" s="11">
        <f t="shared" si="10"/>
        <v>40920</v>
      </c>
      <c r="S35" s="4"/>
      <c r="T35" s="4"/>
    </row>
    <row r="36" spans="5:21" x14ac:dyDescent="0.25">
      <c r="E36" s="1"/>
    </row>
    <row r="37" spans="5:21" x14ac:dyDescent="0.25">
      <c r="E37" s="1"/>
      <c r="R37" s="31"/>
      <c r="S37" s="34" t="s">
        <v>35</v>
      </c>
      <c r="T37" s="35">
        <v>11760696.640000001</v>
      </c>
      <c r="U37" s="36" t="s">
        <v>25</v>
      </c>
    </row>
    <row r="38" spans="5:21" x14ac:dyDescent="0.25">
      <c r="E38" s="1"/>
      <c r="R38" s="31"/>
      <c r="S38" s="34" t="s">
        <v>36</v>
      </c>
      <c r="T38" s="35">
        <v>11760696.640000001</v>
      </c>
      <c r="U38" s="37">
        <f>T37-T38</f>
        <v>0</v>
      </c>
    </row>
    <row r="39" spans="5:21" x14ac:dyDescent="0.25">
      <c r="R39" s="31"/>
      <c r="S39" s="34" t="s">
        <v>33</v>
      </c>
      <c r="T39" s="35">
        <f>T30+T20+T26</f>
        <v>173678671.31</v>
      </c>
      <c r="U39" s="31"/>
    </row>
    <row r="40" spans="5:21" x14ac:dyDescent="0.25">
      <c r="R40" s="31"/>
      <c r="S40" s="31"/>
      <c r="T40" s="32"/>
      <c r="U40" s="31"/>
    </row>
    <row r="41" spans="5:21" x14ac:dyDescent="0.25">
      <c r="R41" s="31" t="s">
        <v>32</v>
      </c>
      <c r="S41" s="31"/>
      <c r="T41" s="32">
        <f>SUM(T38:T39)</f>
        <v>185439367.94999999</v>
      </c>
      <c r="U41" s="33" t="s">
        <v>34</v>
      </c>
    </row>
  </sheetData>
  <pageMargins left="0" right="0" top="0.74803149606299213" bottom="0.74803149606299213" header="0.31496062992125984" footer="0.31496062992125984"/>
  <pageSetup paperSize="9" scale="6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Antosova</dc:creator>
  <cp:lastModifiedBy>Admin Admin</cp:lastModifiedBy>
  <cp:lastPrinted>2024-01-17T07:41:54Z</cp:lastPrinted>
  <dcterms:created xsi:type="dcterms:W3CDTF">2015-03-24T11:37:58Z</dcterms:created>
  <dcterms:modified xsi:type="dcterms:W3CDTF">2024-01-17T07:43:45Z</dcterms:modified>
</cp:coreProperties>
</file>